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55983E52-8186-4A8B-9115-E53156A5C636}" xr6:coauthVersionLast="47" xr6:coauthVersionMax="47" xr10:uidLastSave="{00000000-0000-0000-0000-000000000000}"/>
  <bookViews>
    <workbookView xWindow="1872" yWindow="504" windowWidth="19500" windowHeight="11964" xr2:uid="{00000000-000D-0000-FFFF-FFFF00000000}"/>
  </bookViews>
  <sheets>
    <sheet name="申込書" sheetId="24" r:id="rId1"/>
  </sheets>
  <definedNames>
    <definedName name="_xlnm.Print_Area" localSheetId="0">申込書!$A$1:$L$33</definedName>
    <definedName name="_xlnm.Print_Titles" localSheetId="0">申込書!$1:$12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4" l="1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P8" i="24"/>
  <c r="C9" i="24"/>
  <c r="E1" i="24"/>
  <c r="E8" i="24"/>
  <c r="P3" i="24"/>
  <c r="F1" i="24" s="1"/>
  <c r="G1" i="24"/>
  <c r="E32" i="24"/>
  <c r="D14" i="24"/>
  <c r="E21" i="24"/>
  <c r="D25" i="24"/>
  <c r="E19" i="24"/>
  <c r="D23" i="24"/>
  <c r="E18" i="24"/>
  <c r="D21" i="24"/>
  <c r="D32" i="24"/>
  <c r="D24" i="24"/>
  <c r="E22" i="24"/>
  <c r="D13" i="24"/>
  <c r="D22" i="24"/>
  <c r="E30" i="24"/>
  <c r="D29" i="24"/>
  <c r="E26" i="24"/>
  <c r="E15" i="24"/>
  <c r="D30" i="24"/>
  <c r="E20" i="24"/>
  <c r="E25" i="24"/>
  <c r="E24" i="24"/>
  <c r="E29" i="24"/>
  <c r="E13" i="24"/>
  <c r="E27" i="24"/>
  <c r="D26" i="24"/>
  <c r="E31" i="24"/>
  <c r="E14" i="24"/>
  <c r="D31" i="24"/>
  <c r="D27" i="24"/>
  <c r="E23" i="24"/>
  <c r="D19" i="24"/>
  <c r="D18" i="24"/>
  <c r="D15" i="24"/>
  <c r="D20" i="24"/>
  <c r="M12" i="24" l="1"/>
  <c r="E9" i="24"/>
</calcChain>
</file>

<file path=xl/sharedStrings.xml><?xml version="1.0" encoding="utf-8"?>
<sst xmlns="http://schemas.openxmlformats.org/spreadsheetml/2006/main" count="31" uniqueCount="31">
  <si>
    <t>新人戦卓球大会</t>
    <rPh sb="0" eb="3">
      <t>シンジンセン</t>
    </rPh>
    <rPh sb="3" eb="5">
      <t>タッキュウ</t>
    </rPh>
    <rPh sb="5" eb="7">
      <t>タイカイ</t>
    </rPh>
    <phoneticPr fontId="1"/>
  </si>
  <si>
    <t>参加費</t>
    <rPh sb="0" eb="3">
      <t>さんかひ</t>
    </rPh>
    <phoneticPr fontId="1" type="Hiragana"/>
  </si>
  <si>
    <t>円</t>
    <rPh sb="0" eb="1">
      <t>えん</t>
    </rPh>
    <phoneticPr fontId="1" type="Hiragana"/>
  </si>
  <si>
    <t>人</t>
    <rPh sb="0" eb="1">
      <t>にん</t>
    </rPh>
    <phoneticPr fontId="1" type="Hiragana"/>
  </si>
  <si>
    <t>E-mail</t>
    <phoneticPr fontId="1"/>
  </si>
  <si>
    <t>2023年３月吉日</t>
    <phoneticPr fontId="1"/>
  </si>
  <si>
    <t>提出日</t>
    <rPh sb="0" eb="3">
      <t>テイシュツビ</t>
    </rPh>
    <phoneticPr fontId="1"/>
  </si>
  <si>
    <t>年  　　　 月　　　　日</t>
    <rPh sb="0" eb="1">
      <t>ネン</t>
    </rPh>
    <rPh sb="7" eb="8">
      <t>ツキ</t>
    </rPh>
    <rPh sb="12" eb="13">
      <t>ニチ</t>
    </rPh>
    <phoneticPr fontId="1"/>
  </si>
  <si>
    <r>
      <rPr>
        <sz val="10"/>
        <color indexed="1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種目</t>
    </r>
    <rPh sb="1" eb="3">
      <t>シュモク</t>
    </rPh>
    <phoneticPr fontId="1"/>
  </si>
  <si>
    <t>〒</t>
    <phoneticPr fontId="1"/>
  </si>
  <si>
    <r>
      <rPr>
        <sz val="11"/>
        <color indexed="10"/>
        <rFont val="Meiryo UI"/>
        <family val="3"/>
        <charset val="128"/>
      </rPr>
      <t xml:space="preserve">* </t>
    </r>
    <r>
      <rPr>
        <sz val="11"/>
        <rFont val="Meiryo UI"/>
        <family val="3"/>
        <charset val="128"/>
      </rPr>
      <t>入金方法</t>
    </r>
    <phoneticPr fontId="1" type="Hiragana"/>
  </si>
  <si>
    <t>*</t>
    <phoneticPr fontId="1" type="Hiragana"/>
  </si>
  <si>
    <t>参加人数</t>
    <rPh sb="0" eb="2">
      <t>さんか</t>
    </rPh>
    <rPh sb="2" eb="4">
      <t>にんずう</t>
    </rPh>
    <phoneticPr fontId="1" type="Hiragana"/>
  </si>
  <si>
    <r>
      <rPr>
        <b/>
        <sz val="10"/>
        <color rgb="FFFF000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携帯電話</t>
    </r>
    <rPh sb="1" eb="3">
      <t>ケイタイ</t>
    </rPh>
    <rPh sb="3" eb="5">
      <t>デンワ</t>
    </rPh>
    <phoneticPr fontId="1"/>
  </si>
  <si>
    <r>
      <rPr>
        <sz val="10"/>
        <color indexed="1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申込者名</t>
    </r>
    <rPh sb="1" eb="4">
      <t>モウシコミシャ</t>
    </rPh>
    <rPh sb="4" eb="5">
      <t>メイ</t>
    </rPh>
    <phoneticPr fontId="1"/>
  </si>
  <si>
    <t>申込者住所</t>
    <rPh sb="0" eb="3">
      <t>モウシコミシャ</t>
    </rPh>
    <rPh sb="3" eb="5">
      <t>ジュウショ</t>
    </rPh>
    <phoneticPr fontId="1"/>
  </si>
  <si>
    <r>
      <rPr>
        <sz val="10"/>
        <color indexed="1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チーム名</t>
    </r>
    <rPh sb="4" eb="5">
      <t>メイ</t>
    </rPh>
    <phoneticPr fontId="1"/>
  </si>
  <si>
    <t>QRコードを クリック or  読込</t>
    <phoneticPr fontId="1"/>
  </si>
  <si>
    <t>令和8年度　</t>
    <rPh sb="0" eb="2">
      <t>レイワ</t>
    </rPh>
    <rPh sb="3" eb="5">
      <t>ネンド</t>
    </rPh>
    <phoneticPr fontId="1"/>
  </si>
  <si>
    <t>＊男女の種目がある場合はファイルを別にしてください</t>
    <rPh sb="1" eb="3">
      <t>ダンジョ</t>
    </rPh>
    <rPh sb="4" eb="6">
      <t>シュモク</t>
    </rPh>
    <rPh sb="9" eb="11">
      <t>バアイ</t>
    </rPh>
    <rPh sb="17" eb="18">
      <t>ベツ</t>
    </rPh>
    <phoneticPr fontId="1"/>
  </si>
  <si>
    <t>＊実力順に記入してください。</t>
    <rPh sb="1" eb="3">
      <t>ジツリョク</t>
    </rPh>
    <rPh sb="3" eb="4">
      <t>ジュン</t>
    </rPh>
    <rPh sb="5" eb="7">
      <t>キニュウ</t>
    </rPh>
    <phoneticPr fontId="1"/>
  </si>
  <si>
    <t>小学生200円</t>
  </si>
  <si>
    <t xml:space="preserve"> 高校生・中学３年生400円</t>
    <phoneticPr fontId="1" type="Hiragana"/>
  </si>
  <si>
    <t>中学１・２年生300円</t>
    <phoneticPr fontId="1" type="Hiragana"/>
  </si>
  <si>
    <t>一般・大学生 600円</t>
    <phoneticPr fontId="1" type="Hiragana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</si>
  <si>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姓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</si>
  <si>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名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</si>
  <si>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姓　かな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</si>
  <si>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名　かな</t>
    </r>
    <phoneticPr fontId="1"/>
  </si>
  <si>
    <r>
      <rPr>
        <sz val="12"/>
        <color rgb="FFFF000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rPh sb="4" eb="5">
      <t>メイ</t>
    </rPh>
    <phoneticPr fontId="1"/>
  </si>
  <si>
    <r>
      <rPr>
        <sz val="12"/>
        <color rgb="FFFF0000"/>
        <rFont val="Meiryo UI"/>
        <family val="3"/>
        <charset val="128"/>
      </rPr>
      <t>＊</t>
    </r>
    <r>
      <rPr>
        <sz val="12"/>
        <rFont val="Meiryo UI"/>
        <family val="3"/>
        <charset val="128"/>
      </rPr>
      <t xml:space="preserve">料金区分
</t>
    </r>
    <r>
      <rPr>
        <sz val="11"/>
        <rFont val="Meiryo UI"/>
        <family val="3"/>
        <charset val="128"/>
      </rPr>
      <t>セルをクリックし
▼で選択</t>
    </r>
    <rPh sb="1" eb="3">
      <t>リョウキン</t>
    </rPh>
    <rPh sb="3" eb="5">
      <t>クブン</t>
    </rPh>
    <rPh sb="17" eb="1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</si>
</sst>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"/>
    <numFmt numFmtId="178" formatCode="#,##0&quot;円&quot;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b/>
      <sz val="16"/>
      <name val="Meiryo UI"/>
      <family val="3"/>
      <charset val="128"/>
    </font>
    <font>
      <sz val="10"/>
      <color indexed="10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name val="ＭＳ Ｐゴシック"/>
      <family val="3"/>
      <charset val="128"/>
    </font>
    <font>
      <sz val="11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9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b/>
      <sz val="10"/>
      <color rgb="FFFF0000"/>
      <name val="Meiryo UI"/>
      <family val="3"/>
      <charset val="128"/>
    </font>
    <font>
      <strike/>
      <sz val="12"/>
      <color rgb="FFFF0000"/>
      <name val="Meiryo UI"/>
      <family val="3"/>
      <charset val="128"/>
    </font>
    <font>
      <b/>
      <strike/>
      <sz val="14"/>
      <color rgb="FFFF0000"/>
      <name val="Meiryo UI"/>
      <family val="3"/>
      <charset val="128"/>
    </font>
    <font>
      <sz val="12"/>
      <color indexed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/>
    <xf numFmtId="0" fontId="4" fillId="0" borderId="9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4" fillId="0" borderId="0" xfId="0" applyFont="1"/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6" fillId="0" borderId="0" xfId="0" applyFont="1"/>
    <xf numFmtId="0" fontId="0" fillId="0" borderId="0" xfId="0" applyAlignment="1">
      <alignment shrinkToFit="1"/>
    </xf>
    <xf numFmtId="178" fontId="2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3" borderId="0" xfId="0" applyFont="1" applyFill="1"/>
    <xf numFmtId="14" fontId="2" fillId="3" borderId="0" xfId="0" applyNumberFormat="1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13" fillId="3" borderId="0" xfId="0" applyFont="1" applyFill="1"/>
    <xf numFmtId="0" fontId="14" fillId="3" borderId="0" xfId="0" applyFont="1" applyFill="1"/>
    <xf numFmtId="0" fontId="23" fillId="3" borderId="0" xfId="0" applyFont="1" applyFill="1" applyAlignment="1">
      <alignment horizontal="justify" readingOrder="1"/>
    </xf>
    <xf numFmtId="0" fontId="5" fillId="3" borderId="0" xfId="0" applyFont="1" applyFill="1"/>
    <xf numFmtId="0" fontId="27" fillId="3" borderId="0" xfId="0" applyFont="1" applyFill="1"/>
    <xf numFmtId="0" fontId="26" fillId="3" borderId="0" xfId="0" applyFont="1" applyFill="1"/>
    <xf numFmtId="0" fontId="16" fillId="3" borderId="0" xfId="0" applyFont="1" applyFill="1" applyAlignment="1">
      <alignment horizontal="justify" readingOrder="1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3" fillId="0" borderId="8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3" borderId="0" xfId="0" applyFont="1" applyFill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shrinkToFit="1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8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$O$3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441960</xdr:colOff>
          <xdr:row>7</xdr:row>
          <xdr:rowOff>106680</xdr:rowOff>
        </xdr:from>
        <xdr:to>
          <xdr:col>2</xdr:col>
          <xdr:colOff>861060</xdr:colOff>
          <xdr:row>7</xdr:row>
          <xdr:rowOff>312420</xdr:rowOff>
        </xdr:to>
        <xdr:sp macro="" textlink="">
          <xdr:nvSpPr>
            <xdr:cNvPr id="18433" name="Option 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一般（中学3年生以上）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731520</xdr:colOff>
          <xdr:row>7</xdr:row>
          <xdr:rowOff>76200</xdr:rowOff>
        </xdr:from>
        <xdr:to>
          <xdr:col>4</xdr:col>
          <xdr:colOff>975360</xdr:colOff>
          <xdr:row>7</xdr:row>
          <xdr:rowOff>312420</xdr:rowOff>
        </xdr:to>
        <xdr:sp macro="" textlink="">
          <xdr:nvSpPr>
            <xdr:cNvPr id="18434" name="Option Button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中学生以下の部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</xdr:row>
          <xdr:rowOff>22860</xdr:rowOff>
        </xdr:from>
        <xdr:to>
          <xdr:col>8</xdr:col>
          <xdr:colOff>22860</xdr:colOff>
          <xdr:row>2</xdr:row>
          <xdr:rowOff>228600</xdr:rowOff>
        </xdr:to>
        <xdr:sp macro="" textlink="">
          <xdr:nvSpPr>
            <xdr:cNvPr id="18435" name="Option Butto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22860</xdr:rowOff>
        </xdr:from>
        <xdr:to>
          <xdr:col>11</xdr:col>
          <xdr:colOff>60960</xdr:colOff>
          <xdr:row>2</xdr:row>
          <xdr:rowOff>228600</xdr:rowOff>
        </xdr:to>
        <xdr:sp macro="" textlink="">
          <xdr:nvSpPr>
            <xdr:cNvPr id="18436" name="Option Button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</xdr:row>
          <xdr:rowOff>0</xdr:rowOff>
        </xdr:from>
        <xdr:to>
          <xdr:col>12</xdr:col>
          <xdr:colOff>0</xdr:colOff>
          <xdr:row>3</xdr:row>
          <xdr:rowOff>7620</xdr:rowOff>
        </xdr:to>
        <xdr:sp macro="" textlink="">
          <xdr:nvSpPr>
            <xdr:cNvPr id="18437" name="Group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68580</xdr:rowOff>
        </xdr:from>
        <xdr:to>
          <xdr:col>5</xdr:col>
          <xdr:colOff>7620</xdr:colOff>
          <xdr:row>8</xdr:row>
          <xdr:rowOff>76200</xdr:rowOff>
        </xdr:to>
        <xdr:sp macro="" textlink="">
          <xdr:nvSpPr>
            <xdr:cNvPr id="18438" name="Group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＜種目＞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6</xdr:row>
          <xdr:rowOff>0</xdr:rowOff>
        </xdr:from>
        <xdr:to>
          <xdr:col>5</xdr:col>
          <xdr:colOff>0</xdr:colOff>
          <xdr:row>6</xdr:row>
          <xdr:rowOff>335280</xdr:rowOff>
        </xdr:to>
        <xdr:sp macro="" textlink="">
          <xdr:nvSpPr>
            <xdr:cNvPr id="18439" name="Group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182880</xdr:colOff>
          <xdr:row>6</xdr:row>
          <xdr:rowOff>22860</xdr:rowOff>
        </xdr:from>
        <xdr:to>
          <xdr:col>3</xdr:col>
          <xdr:colOff>0</xdr:colOff>
          <xdr:row>7</xdr:row>
          <xdr:rowOff>30480</xdr:rowOff>
        </xdr:to>
        <xdr:sp macro="" textlink="">
          <xdr:nvSpPr>
            <xdr:cNvPr id="18440" name="Option Button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ゆうちょ(推奨)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487680</xdr:colOff>
          <xdr:row>5</xdr:row>
          <xdr:rowOff>304800</xdr:rowOff>
        </xdr:from>
        <xdr:to>
          <xdr:col>4</xdr:col>
          <xdr:colOff>457200</xdr:colOff>
          <xdr:row>7</xdr:row>
          <xdr:rowOff>0</xdr:rowOff>
        </xdr:to>
        <xdr:sp macro="" textlink="">
          <xdr:nvSpPr>
            <xdr:cNvPr id="18442" name="Option Button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289560</xdr:colOff>
          <xdr:row>8</xdr:row>
          <xdr:rowOff>22860</xdr:rowOff>
        </xdr:from>
        <xdr:to>
          <xdr:col>2</xdr:col>
          <xdr:colOff>952500</xdr:colOff>
          <xdr:row>8</xdr:row>
          <xdr:rowOff>342900</xdr:rowOff>
        </xdr:to>
        <xdr:sp macro="" textlink="">
          <xdr:nvSpPr>
            <xdr:cNvPr id="18443" name="Group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1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8</xdr:row>
          <xdr:rowOff>30480</xdr:rowOff>
        </xdr:from>
        <xdr:to>
          <xdr:col>4</xdr:col>
          <xdr:colOff>1051560</xdr:colOff>
          <xdr:row>8</xdr:row>
          <xdr:rowOff>342900</xdr:rowOff>
        </xdr:to>
        <xdr:sp macro="" textlink="">
          <xdr:nvSpPr>
            <xdr:cNvPr id="18444" name="Group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1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54FD-F370-436F-B0CC-C73B2301C11C}">
  <sheetPr codeName="Sheet2"/>
  <dimension ref="A1:AP35"/>
  <sheetViews>
    <sheetView tabSelected="1" view="pageBreakPreview" zoomScaleNormal="100" zoomScaleSheetLayoutView="100" workbookViewId="0">
      <selection activeCell="Z31" sqref="Z31"/>
    </sheetView>
  </sheetViews>
  <sheetFormatPr defaultColWidth="9" defaultRowHeight="15" x14ac:dyDescent="0.3"/>
  <cols>
    <col min="1" max="1" width="4.44140625" style="8" customWidth="1"/>
    <col min="2" max="2" width="14.5546875" style="1" customWidth="1"/>
    <col min="3" max="3" width="13" style="8" customWidth="1"/>
    <col min="4" max="4" width="12.77734375" style="8" customWidth="1"/>
    <col min="5" max="5" width="12" style="8" customWidth="1"/>
    <col min="6" max="6" width="21.21875" style="8" customWidth="1"/>
    <col min="7" max="7" width="3.88671875" style="8" customWidth="1"/>
    <col min="8" max="8" width="2.88671875" style="8" customWidth="1"/>
    <col min="9" max="9" width="3.44140625" style="1" customWidth="1"/>
    <col min="10" max="10" width="3" style="1" customWidth="1"/>
    <col min="11" max="11" width="3.44140625" style="1" customWidth="1"/>
    <col min="12" max="12" width="7.109375" style="1" customWidth="1"/>
    <col min="13" max="13" width="7.21875" style="1" customWidth="1"/>
    <col min="14" max="14" width="9" style="48"/>
    <col min="15" max="15" width="19" style="48" customWidth="1"/>
    <col min="16" max="16" width="11.109375" style="1" customWidth="1"/>
    <col min="17" max="17" width="9" style="1"/>
    <col min="18" max="18" width="15.109375" style="1" customWidth="1"/>
    <col min="19" max="24" width="9" style="1"/>
    <col min="25" max="26" width="4.44140625" style="1" customWidth="1"/>
    <col min="27" max="31" width="9" style="1"/>
    <col min="32" max="32" width="4.44140625" style="1" customWidth="1"/>
    <col min="33" max="34" width="9" style="1"/>
    <col min="35" max="35" width="2.44140625" style="1" customWidth="1"/>
    <col min="36" max="36" width="1.44140625" style="1" customWidth="1"/>
    <col min="37" max="16384" width="9" style="1"/>
  </cols>
  <sheetData>
    <row r="1" spans="1:42" s="6" customFormat="1" ht="20.25" customHeight="1" x14ac:dyDescent="0.45">
      <c r="A1" s="12"/>
      <c r="B1" s="15" t="s">
        <v>18</v>
      </c>
      <c r="C1" s="76" t="s">
        <v>0</v>
      </c>
      <c r="D1" s="76"/>
      <c r="E1" s="16" t="str">
        <f>IF( O8=0,"",CHOOSE(O8,"一般","中学生以下"))</f>
        <v/>
      </c>
      <c r="F1" s="15" t="str">
        <f>IF(O8=0,"出場申込書",P3)</f>
        <v>出場申込書</v>
      </c>
      <c r="G1" s="7" t="str">
        <f>IF(O8=0,"","出場申込書")</f>
        <v/>
      </c>
      <c r="H1" s="7"/>
      <c r="I1" s="7"/>
      <c r="J1" s="7"/>
      <c r="K1" s="7"/>
      <c r="L1" s="7"/>
      <c r="M1" s="7"/>
      <c r="N1" s="46"/>
      <c r="O1" s="47"/>
      <c r="P1" s="7"/>
      <c r="Q1" s="7"/>
      <c r="R1" s="5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 t="s">
        <v>5</v>
      </c>
      <c r="AH1" s="7"/>
      <c r="AI1" s="7"/>
      <c r="AJ1" s="7"/>
      <c r="AK1" s="7"/>
      <c r="AL1" s="7"/>
      <c r="AM1" s="7"/>
      <c r="AN1" s="7"/>
      <c r="AO1" s="7"/>
      <c r="AP1" s="7"/>
    </row>
    <row r="2" spans="1:42" ht="14.25" customHeight="1" x14ac:dyDescent="0.3">
      <c r="B2" s="7"/>
      <c r="C2" s="7"/>
      <c r="D2" s="7"/>
      <c r="E2" s="10"/>
      <c r="F2" s="17" t="s">
        <v>6</v>
      </c>
      <c r="G2" s="77" t="s">
        <v>7</v>
      </c>
      <c r="H2" s="78"/>
      <c r="I2" s="78"/>
      <c r="J2" s="78"/>
      <c r="K2" s="78"/>
      <c r="L2" s="7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ht="19.5" customHeight="1" x14ac:dyDescent="0.3">
      <c r="A3" s="80" t="s">
        <v>16</v>
      </c>
      <c r="B3" s="81"/>
      <c r="C3" s="82"/>
      <c r="D3" s="83"/>
      <c r="E3" s="84"/>
      <c r="F3" s="13" t="s">
        <v>8</v>
      </c>
      <c r="G3" s="18"/>
      <c r="H3" s="19"/>
      <c r="I3" s="19"/>
      <c r="J3" s="19"/>
      <c r="K3" s="19"/>
      <c r="L3" s="20"/>
      <c r="O3" s="48">
        <v>0</v>
      </c>
      <c r="P3" s="1" t="str">
        <f>IF( O3=0,"　　",CHOOSE(O3,"男子","女子"))</f>
        <v>　　</v>
      </c>
    </row>
    <row r="4" spans="1:42" ht="19.5" customHeight="1" x14ac:dyDescent="0.3">
      <c r="A4" s="80" t="s">
        <v>14</v>
      </c>
      <c r="B4" s="81"/>
      <c r="C4" s="80"/>
      <c r="D4" s="85"/>
      <c r="E4" s="81"/>
      <c r="F4" s="13"/>
      <c r="G4" s="86"/>
      <c r="H4" s="87"/>
      <c r="I4" s="87"/>
      <c r="J4" s="87"/>
      <c r="K4" s="87"/>
      <c r="L4" s="88"/>
      <c r="N4" s="50"/>
    </row>
    <row r="5" spans="1:42" ht="16.5" customHeight="1" x14ac:dyDescent="0.3">
      <c r="A5" s="89" t="s">
        <v>15</v>
      </c>
      <c r="B5" s="90"/>
      <c r="C5" s="93" t="s">
        <v>9</v>
      </c>
      <c r="D5" s="94"/>
      <c r="E5" s="95"/>
      <c r="F5" s="13" t="s">
        <v>13</v>
      </c>
      <c r="G5" s="86"/>
      <c r="H5" s="87"/>
      <c r="I5" s="87"/>
      <c r="J5" s="87"/>
      <c r="K5" s="87"/>
      <c r="L5" s="88"/>
      <c r="N5" s="50"/>
    </row>
    <row r="6" spans="1:42" ht="25.5" customHeight="1" x14ac:dyDescent="0.3">
      <c r="A6" s="91"/>
      <c r="B6" s="92"/>
      <c r="C6" s="80"/>
      <c r="D6" s="85"/>
      <c r="E6" s="81"/>
      <c r="F6" s="13" t="s">
        <v>4</v>
      </c>
      <c r="G6" s="96"/>
      <c r="H6" s="97"/>
      <c r="I6" s="97"/>
      <c r="J6" s="97"/>
      <c r="K6" s="97"/>
      <c r="L6" s="98"/>
      <c r="N6" s="50"/>
    </row>
    <row r="7" spans="1:42" ht="27" customHeight="1" x14ac:dyDescent="0.3">
      <c r="B7" s="5" t="s">
        <v>10</v>
      </c>
      <c r="F7" s="60"/>
      <c r="G7" s="60"/>
      <c r="H7" s="60"/>
      <c r="I7" s="60"/>
      <c r="J7" s="60"/>
      <c r="K7" s="60"/>
      <c r="L7" s="60"/>
    </row>
    <row r="8" spans="1:42" ht="22.2" customHeight="1" x14ac:dyDescent="0.3">
      <c r="A8" s="21"/>
      <c r="B8" s="22" t="s">
        <v>11</v>
      </c>
      <c r="C8" s="23"/>
      <c r="D8" s="14"/>
      <c r="E8" s="24" t="str">
        <f>IF(Q12=0,"",S12)</f>
        <v/>
      </c>
      <c r="F8" s="61" t="s">
        <v>24</v>
      </c>
      <c r="G8" s="59"/>
      <c r="H8" s="59"/>
      <c r="I8" s="59"/>
      <c r="J8" s="59"/>
      <c r="K8" s="59"/>
      <c r="L8" s="59"/>
      <c r="O8" s="48">
        <v>0</v>
      </c>
      <c r="P8" s="1" t="str">
        <f>IF( O8=0,"　　",CHOOSE(O8,"一般","中学生以下"))</f>
        <v>　　</v>
      </c>
    </row>
    <row r="9" spans="1:42" ht="22.2" customHeight="1" x14ac:dyDescent="0.3">
      <c r="A9" s="21"/>
      <c r="B9" s="25" t="s">
        <v>12</v>
      </c>
      <c r="C9" s="26" t="str">
        <f>(IF(COUNTA(B13:B32)=0,"",COUNTA(B13:B32)))</f>
        <v/>
      </c>
      <c r="D9" s="8" t="s">
        <v>1</v>
      </c>
      <c r="E9" s="44" t="str">
        <f>IF(C9="","",M12)</f>
        <v/>
      </c>
      <c r="F9" s="61" t="s">
        <v>22</v>
      </c>
      <c r="G9" s="39"/>
      <c r="H9" s="39"/>
      <c r="I9" s="39"/>
      <c r="J9" s="39"/>
      <c r="K9" s="39"/>
      <c r="L9" s="39"/>
      <c r="M9" s="43"/>
      <c r="N9" s="43"/>
      <c r="O9" s="43"/>
      <c r="P9" s="43"/>
      <c r="Q9" s="43"/>
      <c r="R9" s="43"/>
    </row>
    <row r="10" spans="1:42" ht="22.2" customHeight="1" x14ac:dyDescent="0.35">
      <c r="B10" s="1" t="s">
        <v>19</v>
      </c>
      <c r="C10" s="11"/>
      <c r="D10" s="11"/>
      <c r="E10" s="27"/>
      <c r="F10" s="61" t="s">
        <v>23</v>
      </c>
      <c r="H10" s="27"/>
      <c r="I10" s="28"/>
      <c r="J10" s="28"/>
      <c r="K10" s="28"/>
      <c r="L10" s="28"/>
      <c r="M10" s="45"/>
      <c r="N10" s="51"/>
    </row>
    <row r="11" spans="1:42" ht="22.2" customHeight="1" x14ac:dyDescent="0.35">
      <c r="B11" s="1" t="s">
        <v>20</v>
      </c>
      <c r="F11" s="61" t="s">
        <v>21</v>
      </c>
      <c r="N11" s="51"/>
      <c r="Y11" s="29" t="s">
        <v>3</v>
      </c>
      <c r="Z11" s="29" t="s">
        <v>2</v>
      </c>
    </row>
    <row r="12" spans="1:42" s="2" customFormat="1" ht="48.6" customHeight="1" x14ac:dyDescent="0.3">
      <c r="A12" s="9"/>
      <c r="B12" s="62" t="s">
        <v>25</v>
      </c>
      <c r="C12" s="62" t="s">
        <v>26</v>
      </c>
      <c r="D12" s="62" t="s">
        <v>27</v>
      </c>
      <c r="E12" s="62" t="s">
        <v>28</v>
      </c>
      <c r="F12" s="63" t="s">
        <v>30</v>
      </c>
      <c r="G12" s="99" t="s">
        <v>29</v>
      </c>
      <c r="H12" s="99"/>
      <c r="I12" s="99"/>
      <c r="J12" s="99"/>
      <c r="K12" s="99"/>
      <c r="L12" s="99"/>
      <c r="M12" s="2">
        <f>SUM(M13:M32)</f>
        <v>0</v>
      </c>
      <c r="N12" s="64"/>
      <c r="O12" s="54"/>
    </row>
    <row r="13" spans="1:42" s="2" customFormat="1" ht="16.8" customHeight="1" x14ac:dyDescent="0.3">
      <c r="A13" s="9">
        <v>1</v>
      </c>
      <c r="B13" s="30"/>
      <c r="C13" s="30"/>
      <c r="D13" s="9" t="str">
        <f>PHONETIC(B13)</f>
        <v/>
      </c>
      <c r="E13" s="9" t="str">
        <f>PHONETIC(C13)</f>
        <v/>
      </c>
      <c r="F13" s="9"/>
      <c r="G13" s="68"/>
      <c r="H13" s="69"/>
      <c r="I13" s="69"/>
      <c r="J13" s="69"/>
      <c r="K13" s="69"/>
      <c r="L13" s="70"/>
      <c r="M13" s="31" t="str">
        <f>IF(B13="", "", IFERROR(LOOKUP(LEFT(F13, 1), {"1","2","3","4"}, {600,400,300,200}), ""))</f>
        <v/>
      </c>
      <c r="N13" s="52"/>
      <c r="O13" s="52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42" s="2" customFormat="1" ht="25.5" customHeight="1" x14ac:dyDescent="0.3">
      <c r="A14" s="9">
        <v>2</v>
      </c>
      <c r="B14" s="30"/>
      <c r="C14" s="30"/>
      <c r="D14" s="9" t="str">
        <f>PHONETIC(B14)</f>
        <v/>
      </c>
      <c r="E14" s="9" t="str">
        <f t="shared" ref="E14:E32" si="0">PHONETIC(C14)</f>
        <v/>
      </c>
      <c r="F14" s="9"/>
      <c r="G14" s="71"/>
      <c r="H14" s="69"/>
      <c r="I14" s="69"/>
      <c r="J14" s="69"/>
      <c r="K14" s="69"/>
      <c r="L14" s="70"/>
      <c r="M14" s="31" t="str">
        <f>IFERROR(LOOKUP(LEFT(F14,1), {"1","2","3","4"}, {600,400,300,200}), "")</f>
        <v/>
      </c>
      <c r="N14" s="53"/>
      <c r="O14" s="52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G14" s="75" t="s">
        <v>17</v>
      </c>
    </row>
    <row r="15" spans="1:42" s="2" customFormat="1" ht="25.5" customHeight="1" x14ac:dyDescent="0.35">
      <c r="A15" s="9">
        <v>3</v>
      </c>
      <c r="B15" s="30"/>
      <c r="C15" s="30"/>
      <c r="D15" s="9" t="str">
        <f t="shared" ref="D15:D32" si="1">PHONETIC(B15)</f>
        <v/>
      </c>
      <c r="E15" s="9" t="str">
        <f t="shared" si="0"/>
        <v/>
      </c>
      <c r="F15" s="9"/>
      <c r="G15" s="71"/>
      <c r="H15" s="66"/>
      <c r="I15" s="66"/>
      <c r="J15" s="66"/>
      <c r="K15" s="66"/>
      <c r="L15" s="67"/>
      <c r="M15" s="31" t="str">
        <f>IFERROR(LOOKUP(LEFT(F15,1), {"1","2","3","4"}, {600,400,300,200}), "")</f>
        <v/>
      </c>
      <c r="N15" s="51"/>
      <c r="O15" s="54"/>
      <c r="AG15" s="75"/>
    </row>
    <row r="16" spans="1:42" s="2" customFormat="1" ht="25.5" customHeight="1" x14ac:dyDescent="0.35">
      <c r="A16" s="9">
        <v>4</v>
      </c>
      <c r="B16" s="30"/>
      <c r="C16" s="30"/>
      <c r="D16" s="9"/>
      <c r="E16" s="9"/>
      <c r="F16" s="9"/>
      <c r="G16" s="65"/>
      <c r="H16" s="66"/>
      <c r="I16" s="66"/>
      <c r="J16" s="66"/>
      <c r="K16" s="66"/>
      <c r="L16" s="67"/>
      <c r="M16" s="31" t="str">
        <f>IFERROR(LOOKUP(LEFT(F16,1), {"1","2","3","4"}, {600,400,300,200}), "")</f>
        <v/>
      </c>
      <c r="N16" s="51"/>
      <c r="O16" s="54"/>
      <c r="AG16" s="75"/>
    </row>
    <row r="17" spans="1:26" s="2" customFormat="1" ht="25.5" customHeight="1" x14ac:dyDescent="0.35">
      <c r="A17" s="9">
        <v>5</v>
      </c>
      <c r="B17" s="30"/>
      <c r="C17" s="30"/>
      <c r="D17" s="9"/>
      <c r="E17" s="9"/>
      <c r="F17" s="9"/>
      <c r="G17" s="72"/>
      <c r="H17" s="73"/>
      <c r="I17" s="73"/>
      <c r="J17" s="73"/>
      <c r="K17" s="73"/>
      <c r="L17" s="74"/>
      <c r="M17" s="31" t="str">
        <f>IFERROR(LOOKUP(LEFT(F17,1), {"1","2","3","4"}, {600,400,300,200}), "")</f>
        <v/>
      </c>
      <c r="N17" s="55"/>
      <c r="O17" s="56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2" customFormat="1" ht="25.5" customHeight="1" x14ac:dyDescent="0.3">
      <c r="A18" s="9">
        <v>6</v>
      </c>
      <c r="B18" s="32"/>
      <c r="C18" s="32"/>
      <c r="D18" s="9" t="str">
        <f t="shared" si="1"/>
        <v/>
      </c>
      <c r="E18" s="9" t="str">
        <f t="shared" si="0"/>
        <v/>
      </c>
      <c r="F18" s="9"/>
      <c r="G18" s="65"/>
      <c r="H18" s="66"/>
      <c r="I18" s="66"/>
      <c r="J18" s="66"/>
      <c r="K18" s="66"/>
      <c r="L18" s="67"/>
      <c r="M18" s="31" t="str">
        <f>IFERROR(LOOKUP(LEFT(F18,1), {"1","2","3","4"}, {600,400,300,200}), "")</f>
        <v/>
      </c>
      <c r="N18" s="57"/>
      <c r="O18" s="54"/>
    </row>
    <row r="19" spans="1:26" s="2" customFormat="1" ht="25.5" customHeight="1" x14ac:dyDescent="0.3">
      <c r="A19" s="9">
        <v>7</v>
      </c>
      <c r="B19" s="32"/>
      <c r="C19" s="32"/>
      <c r="D19" s="9" t="str">
        <f t="shared" si="1"/>
        <v/>
      </c>
      <c r="E19" s="9" t="str">
        <f t="shared" si="0"/>
        <v/>
      </c>
      <c r="F19" s="9"/>
      <c r="G19" s="65"/>
      <c r="H19" s="66"/>
      <c r="I19" s="66"/>
      <c r="J19" s="66"/>
      <c r="K19" s="66"/>
      <c r="L19" s="67"/>
      <c r="M19" s="31" t="str">
        <f>IFERROR(LOOKUP(LEFT(F19,1), {"1","2","3","4"}, {600,400,300,200}), "")</f>
        <v/>
      </c>
      <c r="N19" s="57"/>
      <c r="O19" s="54"/>
    </row>
    <row r="20" spans="1:26" s="2" customFormat="1" ht="25.5" customHeight="1" x14ac:dyDescent="0.3">
      <c r="A20" s="9">
        <v>8</v>
      </c>
      <c r="B20" s="32"/>
      <c r="C20" s="32"/>
      <c r="D20" s="9" t="str">
        <f t="shared" si="1"/>
        <v/>
      </c>
      <c r="E20" s="9" t="str">
        <f t="shared" si="0"/>
        <v/>
      </c>
      <c r="F20" s="9"/>
      <c r="G20" s="65"/>
      <c r="H20" s="66"/>
      <c r="I20" s="66"/>
      <c r="J20" s="66"/>
      <c r="K20" s="66"/>
      <c r="L20" s="67"/>
      <c r="M20" s="31" t="str">
        <f>IFERROR(LOOKUP(LEFT(F20,1), {"1","2","3","4"}, {600,400,300,200}), "")</f>
        <v/>
      </c>
      <c r="N20" s="54"/>
      <c r="O20" s="54"/>
    </row>
    <row r="21" spans="1:26" s="2" customFormat="1" ht="25.5" customHeight="1" x14ac:dyDescent="0.3">
      <c r="A21" s="9">
        <v>9</v>
      </c>
      <c r="B21" s="32"/>
      <c r="C21" s="32"/>
      <c r="D21" s="9" t="str">
        <f t="shared" si="1"/>
        <v/>
      </c>
      <c r="E21" s="9" t="str">
        <f t="shared" si="0"/>
        <v/>
      </c>
      <c r="F21" s="9"/>
      <c r="G21" s="65"/>
      <c r="H21" s="66"/>
      <c r="I21" s="66"/>
      <c r="J21" s="66"/>
      <c r="K21" s="66"/>
      <c r="L21" s="67"/>
      <c r="M21" s="31" t="str">
        <f>IFERROR(LOOKUP(LEFT(F21,1), {"1","2","3","4"}, {600,400,300,200}), "")</f>
        <v/>
      </c>
      <c r="N21" s="54"/>
      <c r="O21" s="54"/>
    </row>
    <row r="22" spans="1:26" s="2" customFormat="1" ht="25.5" customHeight="1" x14ac:dyDescent="0.3">
      <c r="A22" s="9">
        <v>10</v>
      </c>
      <c r="B22" s="32"/>
      <c r="C22" s="32"/>
      <c r="D22" s="9" t="str">
        <f t="shared" si="1"/>
        <v/>
      </c>
      <c r="E22" s="9" t="str">
        <f t="shared" si="0"/>
        <v/>
      </c>
      <c r="F22" s="9"/>
      <c r="G22" s="65"/>
      <c r="H22" s="66"/>
      <c r="I22" s="66"/>
      <c r="J22" s="66"/>
      <c r="K22" s="66"/>
      <c r="L22" s="67"/>
      <c r="M22" s="31" t="str">
        <f>IFERROR(LOOKUP(LEFT(F22,1), {"1","2","3","4"}, {600,400,300,200}), "")</f>
        <v/>
      </c>
      <c r="N22" s="54"/>
      <c r="O22" s="54"/>
    </row>
    <row r="23" spans="1:26" s="2" customFormat="1" ht="25.5" customHeight="1" x14ac:dyDescent="0.3">
      <c r="A23" s="9">
        <v>11</v>
      </c>
      <c r="B23" s="32"/>
      <c r="C23" s="32"/>
      <c r="D23" s="9" t="str">
        <f t="shared" si="1"/>
        <v/>
      </c>
      <c r="E23" s="9" t="str">
        <f t="shared" si="0"/>
        <v/>
      </c>
      <c r="F23" s="9"/>
      <c r="G23" s="65"/>
      <c r="H23" s="66"/>
      <c r="I23" s="66"/>
      <c r="J23" s="66"/>
      <c r="K23" s="66"/>
      <c r="L23" s="67"/>
      <c r="M23" s="31" t="str">
        <f>IFERROR(LOOKUP(LEFT(F23,1), {"1","2","3","4"}, {600,400,300,200}), "")</f>
        <v/>
      </c>
      <c r="N23" s="54"/>
      <c r="O23" s="54"/>
    </row>
    <row r="24" spans="1:26" s="2" customFormat="1" ht="25.5" customHeight="1" x14ac:dyDescent="0.3">
      <c r="A24" s="9">
        <v>12</v>
      </c>
      <c r="B24" s="32"/>
      <c r="C24" s="32"/>
      <c r="D24" s="9" t="str">
        <f t="shared" si="1"/>
        <v/>
      </c>
      <c r="E24" s="9" t="str">
        <f t="shared" si="0"/>
        <v/>
      </c>
      <c r="F24" s="9"/>
      <c r="G24" s="65"/>
      <c r="H24" s="66"/>
      <c r="I24" s="66"/>
      <c r="J24" s="66"/>
      <c r="K24" s="66"/>
      <c r="L24" s="67"/>
      <c r="M24" s="31" t="str">
        <f>IFERROR(LOOKUP(LEFT(F24,1), {"1","2","3","4"}, {600,400,300,200}), "")</f>
        <v/>
      </c>
      <c r="N24" s="54"/>
      <c r="O24" s="54"/>
    </row>
    <row r="25" spans="1:26" s="2" customFormat="1" ht="25.5" customHeight="1" x14ac:dyDescent="0.3">
      <c r="A25" s="9">
        <v>13</v>
      </c>
      <c r="B25" s="32"/>
      <c r="C25" s="32"/>
      <c r="D25" s="9" t="str">
        <f t="shared" si="1"/>
        <v/>
      </c>
      <c r="E25" s="9" t="str">
        <f t="shared" si="0"/>
        <v/>
      </c>
      <c r="F25" s="9"/>
      <c r="G25" s="65"/>
      <c r="H25" s="66"/>
      <c r="I25" s="66"/>
      <c r="J25" s="66"/>
      <c r="K25" s="66"/>
      <c r="L25" s="67"/>
      <c r="M25" s="31" t="str">
        <f>IFERROR(LOOKUP(LEFT(F25,1), {"1","2","3","4"}, {600,400,300,200}), "")</f>
        <v/>
      </c>
      <c r="N25" s="54"/>
      <c r="O25" s="54"/>
    </row>
    <row r="26" spans="1:26" s="2" customFormat="1" ht="25.5" customHeight="1" x14ac:dyDescent="0.3">
      <c r="A26" s="9">
        <v>14</v>
      </c>
      <c r="B26" s="33"/>
      <c r="C26" s="33"/>
      <c r="D26" s="9" t="str">
        <f t="shared" si="1"/>
        <v/>
      </c>
      <c r="E26" s="9" t="str">
        <f t="shared" si="0"/>
        <v/>
      </c>
      <c r="F26" s="9"/>
      <c r="G26" s="65"/>
      <c r="H26" s="66"/>
      <c r="I26" s="66"/>
      <c r="J26" s="66"/>
      <c r="K26" s="66"/>
      <c r="L26" s="67"/>
      <c r="M26" s="31" t="str">
        <f>IFERROR(LOOKUP(LEFT(F26,1), {"1","2","3","4"}, {600,400,300,200}), "")</f>
        <v/>
      </c>
      <c r="N26" s="54"/>
      <c r="O26" s="54"/>
    </row>
    <row r="27" spans="1:26" s="2" customFormat="1" ht="25.5" customHeight="1" x14ac:dyDescent="0.3">
      <c r="A27" s="9">
        <v>15</v>
      </c>
      <c r="B27" s="32"/>
      <c r="C27" s="32"/>
      <c r="D27" s="9" t="str">
        <f t="shared" si="1"/>
        <v/>
      </c>
      <c r="E27" s="9" t="str">
        <f t="shared" si="0"/>
        <v/>
      </c>
      <c r="F27" s="9"/>
      <c r="G27" s="65"/>
      <c r="H27" s="66"/>
      <c r="I27" s="66"/>
      <c r="J27" s="66"/>
      <c r="K27" s="66"/>
      <c r="L27" s="67"/>
      <c r="M27" s="31" t="str">
        <f>IFERROR(LOOKUP(LEFT(F27,1), {"1","2","3","4"}, {600,400,300,200}), "")</f>
        <v/>
      </c>
      <c r="N27" s="54"/>
      <c r="O27" s="54"/>
    </row>
    <row r="28" spans="1:26" s="2" customFormat="1" ht="25.5" customHeight="1" x14ac:dyDescent="0.3">
      <c r="A28" s="9">
        <v>16</v>
      </c>
      <c r="B28" s="32"/>
      <c r="C28" s="32"/>
      <c r="D28" s="9"/>
      <c r="E28" s="9"/>
      <c r="F28" s="9"/>
      <c r="G28" s="30"/>
      <c r="H28" s="40"/>
      <c r="I28" s="40"/>
      <c r="J28" s="40"/>
      <c r="K28" s="40"/>
      <c r="L28" s="41"/>
      <c r="M28" s="31" t="str">
        <f>IFERROR(LOOKUP(LEFT(F28,1), {"1","2","3","4"}, {600,400,300,200}), "")</f>
        <v/>
      </c>
      <c r="N28" s="54"/>
      <c r="O28" s="54"/>
    </row>
    <row r="29" spans="1:26" s="2" customFormat="1" ht="25.5" customHeight="1" x14ac:dyDescent="0.3">
      <c r="A29" s="9">
        <v>17</v>
      </c>
      <c r="B29" s="32"/>
      <c r="C29" s="32"/>
      <c r="D29" s="9" t="str">
        <f t="shared" si="1"/>
        <v/>
      </c>
      <c r="E29" s="9" t="str">
        <f t="shared" si="0"/>
        <v/>
      </c>
      <c r="F29" s="9"/>
      <c r="G29" s="65"/>
      <c r="H29" s="66"/>
      <c r="I29" s="66"/>
      <c r="J29" s="66"/>
      <c r="K29" s="66"/>
      <c r="L29" s="67"/>
      <c r="M29" s="31" t="str">
        <f>IFERROR(LOOKUP(LEFT(F29,1), {"1","2","3","4"}, {600,400,300,200}), "")</f>
        <v/>
      </c>
      <c r="N29" s="54"/>
      <c r="O29" s="54"/>
    </row>
    <row r="30" spans="1:26" s="2" customFormat="1" ht="25.5" customHeight="1" x14ac:dyDescent="0.3">
      <c r="A30" s="9">
        <v>18</v>
      </c>
      <c r="B30" s="32"/>
      <c r="C30" s="32"/>
      <c r="D30" s="9" t="str">
        <f t="shared" si="1"/>
        <v/>
      </c>
      <c r="E30" s="9" t="str">
        <f t="shared" si="0"/>
        <v/>
      </c>
      <c r="F30" s="9"/>
      <c r="G30" s="65"/>
      <c r="H30" s="66"/>
      <c r="I30" s="66"/>
      <c r="J30" s="66"/>
      <c r="K30" s="66"/>
      <c r="L30" s="67"/>
      <c r="M30" s="31" t="str">
        <f>IFERROR(LOOKUP(LEFT(F30,1), {"1","2","3","4"}, {600,400,300,200}), "")</f>
        <v/>
      </c>
      <c r="N30" s="54"/>
      <c r="O30" s="54"/>
    </row>
    <row r="31" spans="1:26" s="2" customFormat="1" ht="25.5" customHeight="1" x14ac:dyDescent="0.3">
      <c r="A31" s="9">
        <v>19</v>
      </c>
      <c r="B31" s="9"/>
      <c r="C31" s="9"/>
      <c r="D31" s="9" t="str">
        <f t="shared" si="1"/>
        <v/>
      </c>
      <c r="E31" s="9" t="str">
        <f t="shared" si="0"/>
        <v/>
      </c>
      <c r="F31" s="9"/>
      <c r="G31" s="65"/>
      <c r="H31" s="66"/>
      <c r="I31" s="66"/>
      <c r="J31" s="66"/>
      <c r="K31" s="66"/>
      <c r="L31" s="67"/>
      <c r="M31" s="31" t="str">
        <f>IFERROR(LOOKUP(LEFT(F31,1), {"1","2","3","4"}, {600,400,300,200}), "")</f>
        <v/>
      </c>
      <c r="N31" s="54"/>
      <c r="O31" s="54"/>
    </row>
    <row r="32" spans="1:26" s="2" customFormat="1" ht="25.5" customHeight="1" x14ac:dyDescent="0.3">
      <c r="A32" s="9">
        <v>20</v>
      </c>
      <c r="B32" s="32"/>
      <c r="C32" s="32"/>
      <c r="D32" s="9" t="str">
        <f t="shared" si="1"/>
        <v/>
      </c>
      <c r="E32" s="9" t="str">
        <f t="shared" si="0"/>
        <v/>
      </c>
      <c r="F32" s="9"/>
      <c r="G32" s="65"/>
      <c r="H32" s="66"/>
      <c r="I32" s="66"/>
      <c r="J32" s="66"/>
      <c r="K32" s="66"/>
      <c r="L32" s="67"/>
      <c r="M32" s="31" t="str">
        <f>IFERROR(LOOKUP(LEFT(F32,1), {"1","2","3","4"}, {600,400,300,200}), "")</f>
        <v/>
      </c>
      <c r="N32" s="54"/>
      <c r="O32" s="54"/>
    </row>
    <row r="33" spans="1:15" s="2" customFormat="1" ht="13.5" customHeight="1" x14ac:dyDescent="0.3">
      <c r="A33" s="3"/>
      <c r="H33" s="4"/>
      <c r="N33" s="54"/>
      <c r="O33" s="54"/>
    </row>
    <row r="34" spans="1:15" s="2" customFormat="1" ht="16.2" x14ac:dyDescent="0.3">
      <c r="A34" s="4"/>
      <c r="B34" s="34"/>
      <c r="C34" s="35"/>
      <c r="D34" s="35"/>
      <c r="E34" s="35"/>
      <c r="F34" s="35"/>
      <c r="G34" s="36"/>
      <c r="H34" s="4"/>
      <c r="N34" s="54"/>
      <c r="O34" s="54"/>
    </row>
    <row r="35" spans="1:15" x14ac:dyDescent="0.3">
      <c r="B35" s="37"/>
      <c r="C35" s="38"/>
      <c r="D35" s="38"/>
      <c r="E35" s="38"/>
      <c r="F35" s="38"/>
    </row>
  </sheetData>
  <mergeCells count="33">
    <mergeCell ref="AG14:AG16"/>
    <mergeCell ref="C1:D1"/>
    <mergeCell ref="G2:L2"/>
    <mergeCell ref="A3:B3"/>
    <mergeCell ref="C3:E3"/>
    <mergeCell ref="A4:B4"/>
    <mergeCell ref="C4:E4"/>
    <mergeCell ref="G4:L4"/>
    <mergeCell ref="G15:L15"/>
    <mergeCell ref="A5:B6"/>
    <mergeCell ref="C5:E5"/>
    <mergeCell ref="G5:L5"/>
    <mergeCell ref="C6:E6"/>
    <mergeCell ref="G6:L6"/>
    <mergeCell ref="G12:L12"/>
    <mergeCell ref="G32:L32"/>
    <mergeCell ref="G27:L27"/>
    <mergeCell ref="G17:L17"/>
    <mergeCell ref="G18:L18"/>
    <mergeCell ref="G19:L19"/>
    <mergeCell ref="G20:L20"/>
    <mergeCell ref="G29:L29"/>
    <mergeCell ref="G26:L26"/>
    <mergeCell ref="G21:L21"/>
    <mergeCell ref="G22:L22"/>
    <mergeCell ref="G23:L23"/>
    <mergeCell ref="G24:L24"/>
    <mergeCell ref="G25:L25"/>
    <mergeCell ref="G13:L13"/>
    <mergeCell ref="G14:L14"/>
    <mergeCell ref="G30:L30"/>
    <mergeCell ref="G31:L31"/>
    <mergeCell ref="G16:L16"/>
  </mergeCells>
  <phoneticPr fontId="1" type="Hiragana"/>
  <dataValidations count="2">
    <dataValidation type="list" allowBlank="1" showInputMessage="1" showErrorMessage="1" sqref="F13" xr:uid="{B4A665A5-EA75-4799-9EA4-31E467A36BF4}">
      <formula1>"1:一般・大学生,2:高校生・中学３年生,3:中学１・２年生,4:小学生"</formula1>
    </dataValidation>
    <dataValidation type="list" allowBlank="1" showInputMessage="1" showErrorMessage="1" sqref="F14:F32" xr:uid="{A87FDB0E-2231-48C9-B4D8-43F8096C836A}">
      <formula1>"1:一般・大学生,2:高校生,3:中学生,4:小学生"</formula1>
    </dataValidation>
  </dataValidations>
  <printOptions horizontalCentered="1"/>
  <pageMargins left="0" right="0" top="0.55118110236220474" bottom="0" header="0" footer="0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 sizeWithCells="1">
                  <from>
                    <xdr:col>1</xdr:col>
                    <xdr:colOff>441960</xdr:colOff>
                    <xdr:row>7</xdr:row>
                    <xdr:rowOff>106680</xdr:rowOff>
                  </from>
                  <to>
                    <xdr:col>2</xdr:col>
                    <xdr:colOff>861060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 sizeWithCells="1">
                  <from>
                    <xdr:col>2</xdr:col>
                    <xdr:colOff>731520</xdr:colOff>
                    <xdr:row>7</xdr:row>
                    <xdr:rowOff>76200</xdr:rowOff>
                  </from>
                  <to>
                    <xdr:col>4</xdr:col>
                    <xdr:colOff>975360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6</xdr:col>
                    <xdr:colOff>213360</xdr:colOff>
                    <xdr:row>2</xdr:row>
                    <xdr:rowOff>22860</xdr:rowOff>
                  </from>
                  <to>
                    <xdr:col>8</xdr:col>
                    <xdr:colOff>22860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Option Button 4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22860</xdr:rowOff>
                  </from>
                  <to>
                    <xdr:col>11</xdr:col>
                    <xdr:colOff>60960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Group Box 5">
              <controlPr defaultSize="0" autoFill="0" autoPict="0">
                <anchor moveWithCells="1">
                  <from>
                    <xdr:col>6</xdr:col>
                    <xdr:colOff>7620</xdr:colOff>
                    <xdr:row>2</xdr:row>
                    <xdr:rowOff>0</xdr:rowOff>
                  </from>
                  <to>
                    <xdr:col>11</xdr:col>
                    <xdr:colOff>525780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68580</xdr:rowOff>
                  </from>
                  <to>
                    <xdr:col>5</xdr:col>
                    <xdr:colOff>7620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Group Box 7">
              <controlPr defaultSize="0" autoFill="0" autoPict="0">
                <anchor moveWithCells="1" sizeWithCells="1">
                  <from>
                    <xdr:col>1</xdr:col>
                    <xdr:colOff>7620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Option Button 8">
              <controlPr defaultSize="0" autoFill="0" autoLine="0" autoPict="0">
                <anchor moveWithCells="1" sizeWithCells="1">
                  <from>
                    <xdr:col>2</xdr:col>
                    <xdr:colOff>182880</xdr:colOff>
                    <xdr:row>6</xdr:row>
                    <xdr:rowOff>22860</xdr:rowOff>
                  </from>
                  <to>
                    <xdr:col>3</xdr:col>
                    <xdr:colOff>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2" name="Option Button 10">
              <controlPr defaultSize="0" autoFill="0" autoLine="0" autoPict="0">
                <anchor moveWithCells="1" sizeWithCells="1">
                  <from>
                    <xdr:col>3</xdr:col>
                    <xdr:colOff>487680</xdr:colOff>
                    <xdr:row>5</xdr:row>
                    <xdr:rowOff>304800</xdr:rowOff>
                  </from>
                  <to>
                    <xdr:col>4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3" name="Group Box 11">
              <controlPr defaultSize="0" autoFill="0" autoPict="0">
                <anchor moveWithCells="1" sizeWithCells="1">
                  <from>
                    <xdr:col>0</xdr:col>
                    <xdr:colOff>289560</xdr:colOff>
                    <xdr:row>8</xdr:row>
                    <xdr:rowOff>22860</xdr:rowOff>
                  </from>
                  <to>
                    <xdr:col>2</xdr:col>
                    <xdr:colOff>952500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Group Box 12">
              <controlPr defaultSize="0" autoFill="0" autoPict="0">
                <anchor moveWithCells="1" sizeWithCells="1">
                  <from>
                    <xdr:col>3</xdr:col>
                    <xdr:colOff>76200</xdr:colOff>
                    <xdr:row>8</xdr:row>
                    <xdr:rowOff>30480</xdr:rowOff>
                  </from>
                  <to>
                    <xdr:col>4</xdr:col>
                    <xdr:colOff>1051560</xdr:colOff>
                    <xdr:row>8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2026-02-03T01:44:34Z</cp:lastPrinted>
  <dcterms:created xsi:type="dcterms:W3CDTF">2017-03-25T21:28:44Z</dcterms:created>
  <dcterms:modified xsi:type="dcterms:W3CDTF">2026-02-03T01:45:59Z</dcterms:modified>
</cp:coreProperties>
</file>